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3875" windowHeight="11790" activeTab="1"/>
  </bookViews>
  <sheets>
    <sheet name="Факт Энергия " sheetId="1" r:id="rId1"/>
    <sheet name="Факт мощность " sheetId="2" r:id="rId2"/>
  </sheets>
  <definedNames/>
  <calcPr fullCalcOnLoad="1"/>
</workbook>
</file>

<file path=xl/sharedStrings.xml><?xml version="1.0" encoding="utf-8"?>
<sst xmlns="http://schemas.openxmlformats.org/spreadsheetml/2006/main" count="124" uniqueCount="29">
  <si>
    <t>№
п/п</t>
  </si>
  <si>
    <t>ВН</t>
  </si>
  <si>
    <t>СН1</t>
  </si>
  <si>
    <t>СН11</t>
  </si>
  <si>
    <t>НН</t>
  </si>
  <si>
    <t>Поступление эл. энергии в сеть, всего</t>
  </si>
  <si>
    <t>2</t>
  </si>
  <si>
    <t>Потери электроэнергии в сети</t>
  </si>
  <si>
    <t>3</t>
  </si>
  <si>
    <t>4</t>
  </si>
  <si>
    <t>Полезный отпуск из сети</t>
  </si>
  <si>
    <t>(млн. кВт·ч)</t>
  </si>
  <si>
    <t>(МВт)</t>
  </si>
  <si>
    <t>1.1</t>
  </si>
  <si>
    <t>из смежной сети, всего</t>
  </si>
  <si>
    <t>в том числе из сети</t>
  </si>
  <si>
    <t>1.2.</t>
  </si>
  <si>
    <t>От поставщиков оптового и розничного рынка</t>
  </si>
  <si>
    <t>Показатель</t>
  </si>
  <si>
    <t>Всего</t>
  </si>
  <si>
    <t>Поступление эл. мощности в сеть, всего</t>
  </si>
  <si>
    <t>Потери эл. мощности в сети</t>
  </si>
  <si>
    <t>то же в % (п. 2 / п.1)</t>
  </si>
  <si>
    <t>то же в % (п.2 / п. 1)</t>
  </si>
  <si>
    <t>ПАО "Россети Московский регион"</t>
  </si>
  <si>
    <t>Москва</t>
  </si>
  <si>
    <t>Московская область</t>
  </si>
  <si>
    <t>Баланс электрической энергии по сетям ВН, СН1, СН11 и НН 
факт 2021 год</t>
  </si>
  <si>
    <t>Баланс электрической мощности по сетям ВН, СН1, СН11 и НН
факт 2021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</si>
</sst>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0.00000"/>
    <numFmt numFmtId="180" formatCode="0.0000"/>
    <numFmt numFmtId="181" formatCode="0.000"/>
    <numFmt numFmtId="182" formatCode="0.0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_р_._-;\-* #,##0.000_р_._-;_-* &quot;-&quot;??_р_._-;_-@_-"/>
    <numFmt numFmtId="187" formatCode="#,##0.00_ ;\-#,##0.00\ "/>
    <numFmt numFmtId="188" formatCode="#,##0.000000"/>
  </numFmts>
  <fonts count="50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" fillId="32" borderId="0" applyFont="0" applyBorder="0">
      <alignment horizontal="right"/>
      <protection/>
    </xf>
    <xf numFmtId="0" fontId="47" fillId="3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48" fillId="0" borderId="0" xfId="64" applyNumberFormat="1" applyFont="1" applyFill="1" applyBorder="1" applyAlignment="1">
      <alignment horizontal="center" vertical="center"/>
      <protection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 vertical="top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4" fontId="1" fillId="6" borderId="10" xfId="0" applyNumberFormat="1" applyFont="1" applyFill="1" applyBorder="1" applyAlignment="1">
      <alignment horizontal="center" vertical="center"/>
    </xf>
    <xf numFmtId="4" fontId="1" fillId="6" borderId="13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 vertical="center"/>
    </xf>
    <xf numFmtId="4" fontId="1" fillId="34" borderId="34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4" fontId="1" fillId="34" borderId="19" xfId="0" applyNumberFormat="1" applyFont="1" applyFill="1" applyBorder="1" applyAlignment="1">
      <alignment horizontal="center" vertical="center"/>
    </xf>
    <xf numFmtId="4" fontId="49" fillId="0" borderId="0" xfId="0" applyNumberFormat="1" applyFont="1" applyAlignment="1">
      <alignment/>
    </xf>
    <xf numFmtId="183" fontId="1" fillId="6" borderId="10" xfId="0" applyNumberFormat="1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183" fontId="1" fillId="6" borderId="30" xfId="0" applyNumberFormat="1" applyFont="1" applyFill="1" applyBorder="1" applyAlignment="1">
      <alignment horizontal="center" vertical="center"/>
    </xf>
    <xf numFmtId="4" fontId="1" fillId="6" borderId="30" xfId="0" applyNumberFormat="1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35" borderId="21" xfId="0" applyNumberFormat="1" applyFont="1" applyFill="1" applyBorder="1" applyAlignment="1">
      <alignment horizontal="left" vertical="center" wrapText="1"/>
    </xf>
    <xf numFmtId="4" fontId="1" fillId="35" borderId="28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35" borderId="22" xfId="0" applyNumberFormat="1" applyFont="1" applyFill="1" applyBorder="1" applyAlignment="1">
      <alignment horizontal="left" vertical="center" wrapText="1"/>
    </xf>
    <xf numFmtId="4" fontId="1" fillId="35" borderId="23" xfId="0" applyNumberFormat="1" applyFont="1" applyFill="1" applyBorder="1" applyAlignment="1">
      <alignment horizontal="left" vertical="center" wrapText="1"/>
    </xf>
    <xf numFmtId="4" fontId="1" fillId="35" borderId="3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/>
    </xf>
    <xf numFmtId="0" fontId="1" fillId="35" borderId="23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left" wrapText="1"/>
    </xf>
    <xf numFmtId="0" fontId="1" fillId="35" borderId="20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4" fontId="1" fillId="6" borderId="28" xfId="0" applyNumberFormat="1" applyFont="1" applyFill="1" applyBorder="1" applyAlignment="1">
      <alignment horizontal="center" vertical="center"/>
    </xf>
    <xf numFmtId="4" fontId="1" fillId="6" borderId="33" xfId="0" applyNumberFormat="1" applyFont="1" applyFill="1" applyBorder="1" applyAlignment="1">
      <alignment horizontal="center" vertical="center"/>
    </xf>
    <xf numFmtId="4" fontId="1" fillId="6" borderId="38" xfId="0" applyNumberFormat="1" applyFont="1" applyFill="1" applyBorder="1" applyAlignment="1">
      <alignment horizontal="center" vertical="center"/>
    </xf>
    <xf numFmtId="4" fontId="1" fillId="6" borderId="16" xfId="0" applyNumberFormat="1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horizontal="center" vertical="top"/>
    </xf>
    <xf numFmtId="0" fontId="1" fillId="6" borderId="40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41" xfId="0" applyFont="1" applyBorder="1" applyAlignment="1">
      <alignment horizontal="center"/>
    </xf>
    <xf numFmtId="0" fontId="1" fillId="34" borderId="43" xfId="0" applyFont="1" applyFill="1" applyBorder="1" applyAlignment="1">
      <alignment horizontal="center" vertical="top"/>
    </xf>
    <xf numFmtId="0" fontId="1" fillId="34" borderId="20" xfId="0" applyFont="1" applyFill="1" applyBorder="1" applyAlignment="1">
      <alignment horizontal="center" vertical="top"/>
    </xf>
    <xf numFmtId="0" fontId="1" fillId="34" borderId="44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90" zoomScaleNormal="90" zoomScalePageLayoutView="0" workbookViewId="0" topLeftCell="A1">
      <pane xSplit="2" ySplit="6" topLeftCell="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5" sqref="R15"/>
    </sheetView>
  </sheetViews>
  <sheetFormatPr defaultColWidth="11.375" defaultRowHeight="12.75"/>
  <cols>
    <col min="1" max="1" width="4.75390625" style="1" customWidth="1"/>
    <col min="2" max="2" width="29.125" style="1" customWidth="1"/>
    <col min="3" max="7" width="13.125" style="1" customWidth="1"/>
    <col min="8" max="8" width="29.625" style="1" customWidth="1"/>
    <col min="9" max="9" width="14.00390625" style="1" customWidth="1"/>
    <col min="10" max="10" width="13.875" style="1" customWidth="1"/>
    <col min="11" max="11" width="13.00390625" style="1" customWidth="1"/>
    <col min="12" max="12" width="15.375" style="1" customWidth="1"/>
    <col min="13" max="13" width="14.375" style="1" customWidth="1"/>
    <col min="14" max="14" width="30.25390625" style="1" customWidth="1"/>
    <col min="15" max="15" width="14.125" style="1" customWidth="1"/>
    <col min="16" max="16" width="13.375" style="1" customWidth="1"/>
    <col min="17" max="17" width="12.125" style="1" customWidth="1"/>
    <col min="18" max="19" width="13.125" style="1" customWidth="1"/>
    <col min="20" max="16384" width="11.375" style="1" customWidth="1"/>
  </cols>
  <sheetData>
    <row r="1" spans="1:7" ht="52.5" customHeight="1">
      <c r="A1" s="106" t="s">
        <v>27</v>
      </c>
      <c r="B1" s="106"/>
      <c r="C1" s="106"/>
      <c r="D1" s="106"/>
      <c r="E1" s="106"/>
      <c r="F1" s="106"/>
      <c r="G1" s="106"/>
    </row>
    <row r="2" spans="11:17" ht="12" customHeight="1">
      <c r="K2" s="37"/>
      <c r="Q2" s="23"/>
    </row>
    <row r="3" spans="3:19" ht="20.25" customHeight="1" thickBot="1">
      <c r="C3" s="6"/>
      <c r="D3" s="6"/>
      <c r="E3" s="6"/>
      <c r="F3" s="6"/>
      <c r="H3" s="6"/>
      <c r="J3" s="6"/>
      <c r="K3" s="40"/>
      <c r="L3" s="40"/>
      <c r="M3" s="6"/>
      <c r="N3" s="6"/>
      <c r="O3" s="6"/>
      <c r="P3" s="6"/>
      <c r="Q3" s="6"/>
      <c r="S3" s="24" t="s">
        <v>11</v>
      </c>
    </row>
    <row r="4" spans="1:19" ht="15">
      <c r="A4" s="107" t="s">
        <v>0</v>
      </c>
      <c r="B4" s="109" t="s">
        <v>18</v>
      </c>
      <c r="C4" s="111" t="s">
        <v>24</v>
      </c>
      <c r="D4" s="112"/>
      <c r="E4" s="112"/>
      <c r="F4" s="112"/>
      <c r="G4" s="112"/>
      <c r="H4" s="83" t="s">
        <v>18</v>
      </c>
      <c r="I4" s="99" t="s">
        <v>25</v>
      </c>
      <c r="J4" s="100"/>
      <c r="K4" s="100"/>
      <c r="L4" s="100"/>
      <c r="M4" s="101"/>
      <c r="N4" s="102" t="s">
        <v>18</v>
      </c>
      <c r="O4" s="104" t="s">
        <v>26</v>
      </c>
      <c r="P4" s="104"/>
      <c r="Q4" s="104"/>
      <c r="R4" s="104"/>
      <c r="S4" s="105"/>
    </row>
    <row r="5" spans="1:19" ht="15">
      <c r="A5" s="108"/>
      <c r="B5" s="110"/>
      <c r="C5" s="2" t="s">
        <v>19</v>
      </c>
      <c r="D5" s="2" t="s">
        <v>1</v>
      </c>
      <c r="E5" s="2" t="s">
        <v>2</v>
      </c>
      <c r="F5" s="2" t="s">
        <v>3</v>
      </c>
      <c r="G5" s="5" t="s">
        <v>4</v>
      </c>
      <c r="H5" s="84"/>
      <c r="I5" s="85" t="s">
        <v>19</v>
      </c>
      <c r="J5" s="86" t="s">
        <v>1</v>
      </c>
      <c r="K5" s="86" t="s">
        <v>2</v>
      </c>
      <c r="L5" s="87" t="s">
        <v>3</v>
      </c>
      <c r="M5" s="87" t="s">
        <v>4</v>
      </c>
      <c r="N5" s="103"/>
      <c r="O5" s="60" t="s">
        <v>19</v>
      </c>
      <c r="P5" s="41" t="s">
        <v>1</v>
      </c>
      <c r="Q5" s="41" t="s">
        <v>2</v>
      </c>
      <c r="R5" s="41" t="s">
        <v>3</v>
      </c>
      <c r="S5" s="42" t="s">
        <v>4</v>
      </c>
    </row>
    <row r="6" spans="1:19" ht="15.75" thickBot="1">
      <c r="A6" s="16">
        <v>1</v>
      </c>
      <c r="B6" s="15">
        <v>2</v>
      </c>
      <c r="C6" s="10">
        <v>3</v>
      </c>
      <c r="D6" s="10">
        <v>4</v>
      </c>
      <c r="E6" s="10">
        <v>5</v>
      </c>
      <c r="F6" s="10">
        <v>6</v>
      </c>
      <c r="G6" s="13">
        <v>7</v>
      </c>
      <c r="H6" s="88"/>
      <c r="I6" s="89">
        <v>8</v>
      </c>
      <c r="J6" s="90">
        <v>9</v>
      </c>
      <c r="K6" s="90">
        <v>10</v>
      </c>
      <c r="L6" s="91">
        <v>11</v>
      </c>
      <c r="M6" s="91">
        <v>12</v>
      </c>
      <c r="N6" s="64"/>
      <c r="O6" s="61">
        <v>13</v>
      </c>
      <c r="P6" s="43">
        <v>14</v>
      </c>
      <c r="Q6" s="43">
        <v>15</v>
      </c>
      <c r="R6" s="43">
        <v>16</v>
      </c>
      <c r="S6" s="44">
        <v>17</v>
      </c>
    </row>
    <row r="7" spans="1:19" ht="30">
      <c r="A7" s="17">
        <v>1</v>
      </c>
      <c r="B7" s="14" t="s">
        <v>5</v>
      </c>
      <c r="C7" s="52">
        <f>I7+O7</f>
        <v>97648.752867128</v>
      </c>
      <c r="D7" s="52">
        <f>J7+P7</f>
        <v>88389.60131936</v>
      </c>
      <c r="E7" s="52">
        <f>K7+Q7</f>
        <v>6504.381701775125</v>
      </c>
      <c r="F7" s="52">
        <f>L7+R7</f>
        <v>59755.41748660349</v>
      </c>
      <c r="G7" s="53">
        <f>M7+S7</f>
        <v>24128.918479562693</v>
      </c>
      <c r="H7" s="78" t="s">
        <v>5</v>
      </c>
      <c r="I7" s="81">
        <f>I14</f>
        <v>47476.719668</v>
      </c>
      <c r="J7" s="81">
        <f>J14</f>
        <v>39380.918248</v>
      </c>
      <c r="K7" s="81">
        <f>K8+K14</f>
        <v>271.7899011999999</v>
      </c>
      <c r="L7" s="81">
        <f>L8+L14</f>
        <v>40245.46077876999</v>
      </c>
      <c r="M7" s="81">
        <f>M8+M14</f>
        <v>16420.792865779997</v>
      </c>
      <c r="N7" s="65" t="s">
        <v>5</v>
      </c>
      <c r="O7" s="62">
        <f>O14</f>
        <v>50172.033199127996</v>
      </c>
      <c r="P7" s="59">
        <f>P14</f>
        <v>49008.68307136</v>
      </c>
      <c r="Q7" s="45">
        <f>Q8+Q14</f>
        <v>6232.5918005751255</v>
      </c>
      <c r="R7" s="45">
        <f>R8+R14</f>
        <v>19509.9567078335</v>
      </c>
      <c r="S7" s="46">
        <f>S8+S14</f>
        <v>7708.125613782699</v>
      </c>
    </row>
    <row r="8" spans="1:19" ht="15">
      <c r="A8" s="18" t="s">
        <v>13</v>
      </c>
      <c r="B8" s="8" t="s">
        <v>14</v>
      </c>
      <c r="C8" s="54"/>
      <c r="D8" s="54"/>
      <c r="E8" s="54">
        <f>K8+Q8</f>
        <v>6318.712135775126</v>
      </c>
      <c r="F8" s="54">
        <f aca="true" t="shared" si="0" ref="F8:G17">L8+R8</f>
        <v>50682.4657068355</v>
      </c>
      <c r="G8" s="55">
        <f t="shared" si="0"/>
        <v>24128.3882775627</v>
      </c>
      <c r="H8" s="79" t="s">
        <v>14</v>
      </c>
      <c r="I8" s="80"/>
      <c r="J8" s="81"/>
      <c r="K8" s="81">
        <f>K10</f>
        <v>338.1615701999999</v>
      </c>
      <c r="L8" s="82">
        <f>L10+L11</f>
        <v>32029.52642277</v>
      </c>
      <c r="M8" s="82">
        <f>M12</f>
        <v>16474.55413278</v>
      </c>
      <c r="N8" s="66" t="s">
        <v>14</v>
      </c>
      <c r="O8" s="62"/>
      <c r="P8" s="59"/>
      <c r="Q8" s="45">
        <f>Q10</f>
        <v>5980.550565575126</v>
      </c>
      <c r="R8" s="45">
        <f>R10+R11</f>
        <v>18652.9392840655</v>
      </c>
      <c r="S8" s="46">
        <f>S12</f>
        <v>7653.834144782699</v>
      </c>
    </row>
    <row r="9" spans="1:19" ht="30" customHeight="1">
      <c r="A9" s="18"/>
      <c r="B9" s="8" t="s">
        <v>15</v>
      </c>
      <c r="C9" s="54"/>
      <c r="D9" s="54"/>
      <c r="E9" s="54"/>
      <c r="F9" s="54"/>
      <c r="G9" s="55"/>
      <c r="H9" s="79" t="s">
        <v>15</v>
      </c>
      <c r="I9" s="80"/>
      <c r="J9" s="81"/>
      <c r="K9" s="81"/>
      <c r="L9" s="82"/>
      <c r="M9" s="82"/>
      <c r="N9" s="66" t="s">
        <v>15</v>
      </c>
      <c r="O9" s="62"/>
      <c r="P9" s="59"/>
      <c r="Q9" s="45"/>
      <c r="R9" s="45"/>
      <c r="S9" s="46"/>
    </row>
    <row r="10" spans="1:19" ht="15">
      <c r="A10" s="18"/>
      <c r="B10" s="8" t="s">
        <v>1</v>
      </c>
      <c r="C10" s="54"/>
      <c r="D10" s="54"/>
      <c r="E10" s="54">
        <f>K10+Q10</f>
        <v>6318.712135775126</v>
      </c>
      <c r="F10" s="54">
        <f t="shared" si="0"/>
        <v>46481.98844261909</v>
      </c>
      <c r="G10" s="55"/>
      <c r="H10" s="79" t="s">
        <v>1</v>
      </c>
      <c r="I10" s="80"/>
      <c r="J10" s="81"/>
      <c r="K10" s="81">
        <v>338.1615701999999</v>
      </c>
      <c r="L10" s="81">
        <v>31834.263141569998</v>
      </c>
      <c r="M10" s="81">
        <v>0</v>
      </c>
      <c r="N10" s="66" t="s">
        <v>1</v>
      </c>
      <c r="O10" s="62"/>
      <c r="P10" s="59"/>
      <c r="Q10" s="45">
        <v>5980.550565575126</v>
      </c>
      <c r="R10" s="45">
        <v>14647.725301049095</v>
      </c>
      <c r="S10" s="46">
        <v>0</v>
      </c>
    </row>
    <row r="11" spans="1:19" ht="15">
      <c r="A11" s="18"/>
      <c r="B11" s="8" t="s">
        <v>2</v>
      </c>
      <c r="C11" s="54"/>
      <c r="D11" s="54"/>
      <c r="E11" s="54"/>
      <c r="F11" s="54">
        <f t="shared" si="0"/>
        <v>4200.477264216404</v>
      </c>
      <c r="G11" s="55"/>
      <c r="H11" s="79" t="s">
        <v>2</v>
      </c>
      <c r="I11" s="80"/>
      <c r="J11" s="81"/>
      <c r="K11" s="81">
        <v>0</v>
      </c>
      <c r="L11" s="81">
        <v>195.2632811999999</v>
      </c>
      <c r="M11" s="81">
        <v>0</v>
      </c>
      <c r="N11" s="66" t="s">
        <v>2</v>
      </c>
      <c r="O11" s="62"/>
      <c r="P11" s="59"/>
      <c r="Q11" s="45">
        <v>0</v>
      </c>
      <c r="R11" s="45">
        <v>4005.213983016404</v>
      </c>
      <c r="S11" s="46">
        <v>0</v>
      </c>
    </row>
    <row r="12" spans="1:19" ht="15">
      <c r="A12" s="18"/>
      <c r="B12" s="8" t="s">
        <v>3</v>
      </c>
      <c r="C12" s="54"/>
      <c r="D12" s="54"/>
      <c r="E12" s="54"/>
      <c r="F12" s="54"/>
      <c r="G12" s="55">
        <f t="shared" si="0"/>
        <v>24128.3882775627</v>
      </c>
      <c r="H12" s="79" t="s">
        <v>3</v>
      </c>
      <c r="I12" s="80"/>
      <c r="J12" s="81"/>
      <c r="K12" s="81">
        <v>0</v>
      </c>
      <c r="L12" s="81">
        <v>0</v>
      </c>
      <c r="M12" s="81">
        <v>16474.55413278</v>
      </c>
      <c r="N12" s="66" t="s">
        <v>3</v>
      </c>
      <c r="O12" s="62"/>
      <c r="P12" s="59"/>
      <c r="Q12" s="45">
        <v>0</v>
      </c>
      <c r="R12" s="45">
        <v>0</v>
      </c>
      <c r="S12" s="46">
        <v>7653.834144782699</v>
      </c>
    </row>
    <row r="13" spans="1:19" ht="15">
      <c r="A13" s="18"/>
      <c r="B13" s="8" t="s">
        <v>4</v>
      </c>
      <c r="C13" s="54"/>
      <c r="D13" s="54"/>
      <c r="E13" s="54"/>
      <c r="F13" s="54"/>
      <c r="G13" s="55">
        <f t="shared" si="0"/>
        <v>0</v>
      </c>
      <c r="H13" s="79" t="s">
        <v>4</v>
      </c>
      <c r="I13" s="80"/>
      <c r="J13" s="81"/>
      <c r="K13" s="81"/>
      <c r="L13" s="81"/>
      <c r="M13" s="81"/>
      <c r="N13" s="66" t="s">
        <v>4</v>
      </c>
      <c r="O13" s="62"/>
      <c r="P13" s="59"/>
      <c r="Q13" s="45"/>
      <c r="R13" s="45"/>
      <c r="S13" s="46"/>
    </row>
    <row r="14" spans="1:19" ht="49.5" customHeight="1">
      <c r="A14" s="18" t="s">
        <v>16</v>
      </c>
      <c r="B14" s="8" t="s">
        <v>17</v>
      </c>
      <c r="C14" s="54">
        <f>I14+O14</f>
        <v>97648.752867128</v>
      </c>
      <c r="D14" s="54">
        <f>J14+P14</f>
        <v>88389.60131936</v>
      </c>
      <c r="E14" s="54">
        <f>K14+Q14</f>
        <v>185.66956599999997</v>
      </c>
      <c r="F14" s="54">
        <f>L14+R14</f>
        <v>9072.951779767998</v>
      </c>
      <c r="G14" s="55">
        <f t="shared" si="0"/>
        <v>0.5302020000000169</v>
      </c>
      <c r="H14" s="79" t="s">
        <v>17</v>
      </c>
      <c r="I14" s="80">
        <f>J14+K14+L14+M14</f>
        <v>47476.719668</v>
      </c>
      <c r="J14" s="81">
        <v>39380.918248</v>
      </c>
      <c r="K14" s="81">
        <v>-66.371669</v>
      </c>
      <c r="L14" s="81">
        <v>8215.934355999998</v>
      </c>
      <c r="M14" s="81">
        <v>-53.761267</v>
      </c>
      <c r="N14" s="66" t="s">
        <v>17</v>
      </c>
      <c r="O14" s="62">
        <f>P14+Q14+R14+S14</f>
        <v>50172.033199127996</v>
      </c>
      <c r="P14" s="59">
        <v>49008.68307136</v>
      </c>
      <c r="Q14" s="45">
        <v>252.04123499999997</v>
      </c>
      <c r="R14" s="45">
        <v>857.0174237679998</v>
      </c>
      <c r="S14" s="46">
        <v>54.29146900000001</v>
      </c>
    </row>
    <row r="15" spans="1:19" ht="15">
      <c r="A15" s="18" t="s">
        <v>6</v>
      </c>
      <c r="B15" s="8" t="s">
        <v>7</v>
      </c>
      <c r="C15" s="54">
        <f>I15+O15</f>
        <v>7660.898500030556</v>
      </c>
      <c r="D15" s="54">
        <f>J15+P15</f>
        <v>2354.583455655784</v>
      </c>
      <c r="E15" s="54">
        <f>K15+Q15</f>
        <v>264.9172345587211</v>
      </c>
      <c r="F15" s="54">
        <f t="shared" si="0"/>
        <v>2956.7990622553552</v>
      </c>
      <c r="G15" s="55">
        <f t="shared" si="0"/>
        <v>2084.5987475606953</v>
      </c>
      <c r="H15" s="79" t="s">
        <v>7</v>
      </c>
      <c r="I15" s="80">
        <f>J15+K15+L15+M15</f>
        <v>3050.232483574</v>
      </c>
      <c r="J15" s="81">
        <f>J7-J17-K10-L10</f>
        <v>719.3921388400086</v>
      </c>
      <c r="K15" s="81">
        <f>K7-L11-K17</f>
        <v>7.859896000000006</v>
      </c>
      <c r="L15" s="81">
        <f>L7-L17-M12</f>
        <v>1358.3216506739955</v>
      </c>
      <c r="M15" s="81">
        <f>M7-M17</f>
        <v>964.6587980599961</v>
      </c>
      <c r="N15" s="66" t="s">
        <v>7</v>
      </c>
      <c r="O15" s="63">
        <f>P15+Q15+R15+S15</f>
        <v>4610.666016456556</v>
      </c>
      <c r="P15" s="45">
        <f>P7-P17-Q10-R10</f>
        <v>1635.1913168157753</v>
      </c>
      <c r="Q15" s="45">
        <f>Q7-R11-Q17</f>
        <v>257.0573385587211</v>
      </c>
      <c r="R15" s="45">
        <f>R7-R17-S12</f>
        <v>1598.4774115813598</v>
      </c>
      <c r="S15" s="45">
        <f>S7-S17</f>
        <v>1119.9399495006992</v>
      </c>
    </row>
    <row r="16" spans="1:19" ht="15">
      <c r="A16" s="18" t="s">
        <v>8</v>
      </c>
      <c r="B16" s="8" t="s">
        <v>22</v>
      </c>
      <c r="C16" s="54">
        <f>C15/C7*100</f>
        <v>7.845362357525287</v>
      </c>
      <c r="D16" s="54">
        <f>D15/D7*100</f>
        <v>2.663869301942489</v>
      </c>
      <c r="E16" s="54">
        <f>E15/E7*100</f>
        <v>4.072904185288233</v>
      </c>
      <c r="F16" s="54">
        <f>F15/F7*100</f>
        <v>4.948169030729703</v>
      </c>
      <c r="G16" s="55">
        <f>G15/G7*100</f>
        <v>8.639420574636862</v>
      </c>
      <c r="H16" s="79" t="s">
        <v>22</v>
      </c>
      <c r="I16" s="80">
        <f>I15/I7*100</f>
        <v>6.424690890406865</v>
      </c>
      <c r="J16" s="80">
        <f>J15/J7*100</f>
        <v>1.8267530846021947</v>
      </c>
      <c r="K16" s="80">
        <f>K15/K7*100</f>
        <v>2.8919014155041047</v>
      </c>
      <c r="L16" s="80">
        <f>L15/L7*100</f>
        <v>3.375092803982823</v>
      </c>
      <c r="M16" s="80">
        <f>M15/M7*100</f>
        <v>5.874617662770051</v>
      </c>
      <c r="N16" s="66" t="s">
        <v>22</v>
      </c>
      <c r="O16" s="63">
        <f>O15/O7*100</f>
        <v>9.189713317292252</v>
      </c>
      <c r="P16" s="45">
        <f>P15/P7*100</f>
        <v>3.336533884076878</v>
      </c>
      <c r="Q16" s="45">
        <f>Q15/Q7*100</f>
        <v>4.124405171777824</v>
      </c>
      <c r="R16" s="45">
        <f>R15/R7*100</f>
        <v>8.193136640531604</v>
      </c>
      <c r="S16" s="45">
        <f>S15/S7*100</f>
        <v>14.529342224238844</v>
      </c>
    </row>
    <row r="17" spans="1:19" ht="15.75" thickBot="1">
      <c r="A17" s="19" t="s">
        <v>9</v>
      </c>
      <c r="B17" s="9" t="s">
        <v>10</v>
      </c>
      <c r="C17" s="56">
        <f>I17+O17</f>
        <v>89987.85436709743</v>
      </c>
      <c r="D17" s="56">
        <f>J17+P17</f>
        <v>33234.317285310004</v>
      </c>
      <c r="E17" s="56">
        <f>K17+Q17</f>
        <v>2038.9872030000001</v>
      </c>
      <c r="F17" s="56">
        <f t="shared" si="0"/>
        <v>32670.23014678544</v>
      </c>
      <c r="G17" s="57">
        <f t="shared" si="0"/>
        <v>22044.319732002</v>
      </c>
      <c r="H17" s="75" t="s">
        <v>10</v>
      </c>
      <c r="I17" s="76">
        <f>J17+K17+L17+M17</f>
        <v>44426.487184426</v>
      </c>
      <c r="J17" s="80">
        <v>6489.101397389999</v>
      </c>
      <c r="K17" s="80">
        <v>68.666724</v>
      </c>
      <c r="L17" s="80">
        <v>22412.584995316</v>
      </c>
      <c r="M17" s="80">
        <v>15456.13406772</v>
      </c>
      <c r="N17" s="67" t="s">
        <v>10</v>
      </c>
      <c r="O17" s="95">
        <f>P17+Q17+R17+S17</f>
        <v>45561.36718267144</v>
      </c>
      <c r="P17" s="45">
        <v>26745.215887920003</v>
      </c>
      <c r="Q17" s="45">
        <v>1970.3204790000002</v>
      </c>
      <c r="R17" s="45">
        <v>10257.64515146944</v>
      </c>
      <c r="S17" s="45">
        <v>6588.185664281999</v>
      </c>
    </row>
  </sheetData>
  <sheetProtection/>
  <mergeCells count="7">
    <mergeCell ref="I4:M4"/>
    <mergeCell ref="N4:N5"/>
    <mergeCell ref="O4:S4"/>
    <mergeCell ref="A1:G1"/>
    <mergeCell ref="A4:A5"/>
    <mergeCell ref="B4:B5"/>
    <mergeCell ref="C4:G4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zoomScale="80" zoomScaleNormal="80" zoomScalePageLayoutView="0" workbookViewId="0" topLeftCell="A1">
      <pane xSplit="2" ySplit="6" topLeftCell="L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2" sqref="S12"/>
    </sheetView>
  </sheetViews>
  <sheetFormatPr defaultColWidth="11.375" defaultRowHeight="12.75"/>
  <cols>
    <col min="1" max="1" width="4.75390625" style="1" customWidth="1"/>
    <col min="2" max="2" width="27.125" style="1" customWidth="1"/>
    <col min="3" max="7" width="10.875" style="1" customWidth="1"/>
    <col min="8" max="8" width="19.75390625" style="1" customWidth="1"/>
    <col min="9" max="9" width="11.875" style="1" customWidth="1"/>
    <col min="10" max="10" width="10.625" style="1" customWidth="1"/>
    <col min="11" max="11" width="11.00390625" style="1" customWidth="1"/>
    <col min="12" max="12" width="10.75390625" style="1" customWidth="1"/>
    <col min="13" max="13" width="11.75390625" style="1" customWidth="1"/>
    <col min="14" max="14" width="22.25390625" style="1" customWidth="1"/>
    <col min="15" max="15" width="16.125" style="1" customWidth="1"/>
    <col min="16" max="16" width="14.00390625" style="1" customWidth="1"/>
    <col min="17" max="17" width="12.75390625" style="1" customWidth="1"/>
    <col min="18" max="18" width="13.375" style="1" customWidth="1"/>
    <col min="19" max="19" width="14.125" style="1" customWidth="1"/>
    <col min="20" max="16384" width="11.375" style="1" customWidth="1"/>
  </cols>
  <sheetData>
    <row r="1" spans="1:7" ht="38.25" customHeight="1">
      <c r="A1" s="106" t="s">
        <v>28</v>
      </c>
      <c r="B1" s="106"/>
      <c r="C1" s="106"/>
      <c r="D1" s="106"/>
      <c r="E1" s="106"/>
      <c r="F1" s="106"/>
      <c r="G1" s="106"/>
    </row>
    <row r="2" spans="10:12" ht="12.75" customHeight="1">
      <c r="J2" s="37"/>
      <c r="K2" s="37"/>
      <c r="L2" s="37"/>
    </row>
    <row r="3" spans="3:19" ht="20.25" customHeight="1" thickBot="1">
      <c r="C3" s="6"/>
      <c r="G3" s="38"/>
      <c r="H3" s="6"/>
      <c r="J3" s="6"/>
      <c r="K3" s="6"/>
      <c r="L3" s="6"/>
      <c r="M3" s="6"/>
      <c r="N3" s="6"/>
      <c r="O3" s="6"/>
      <c r="S3" s="4" t="s">
        <v>12</v>
      </c>
    </row>
    <row r="4" spans="1:19" ht="15" customHeight="1">
      <c r="A4" s="117" t="s">
        <v>0</v>
      </c>
      <c r="B4" s="119" t="s">
        <v>18</v>
      </c>
      <c r="C4" s="111" t="s">
        <v>24</v>
      </c>
      <c r="D4" s="112"/>
      <c r="E4" s="112"/>
      <c r="F4" s="112"/>
      <c r="G4" s="121"/>
      <c r="H4" s="122" t="s">
        <v>18</v>
      </c>
      <c r="I4" s="124" t="s">
        <v>25</v>
      </c>
      <c r="J4" s="125"/>
      <c r="K4" s="125"/>
      <c r="L4" s="125"/>
      <c r="M4" s="126"/>
      <c r="N4" s="113" t="s">
        <v>18</v>
      </c>
      <c r="O4" s="115" t="s">
        <v>26</v>
      </c>
      <c r="P4" s="115"/>
      <c r="Q4" s="115"/>
      <c r="R4" s="115"/>
      <c r="S4" s="116"/>
    </row>
    <row r="5" spans="1:19" ht="15">
      <c r="A5" s="118"/>
      <c r="B5" s="120"/>
      <c r="C5" s="2" t="s">
        <v>19</v>
      </c>
      <c r="D5" s="2" t="s">
        <v>1</v>
      </c>
      <c r="E5" s="2" t="s">
        <v>2</v>
      </c>
      <c r="F5" s="2" t="s">
        <v>3</v>
      </c>
      <c r="G5" s="7" t="s">
        <v>4</v>
      </c>
      <c r="H5" s="123"/>
      <c r="I5" s="47" t="s">
        <v>19</v>
      </c>
      <c r="J5" s="47" t="s">
        <v>1</v>
      </c>
      <c r="K5" s="47" t="s">
        <v>2</v>
      </c>
      <c r="L5" s="47" t="s">
        <v>3</v>
      </c>
      <c r="M5" s="48" t="s">
        <v>4</v>
      </c>
      <c r="N5" s="114"/>
      <c r="O5" s="2" t="s">
        <v>19</v>
      </c>
      <c r="P5" s="2" t="s">
        <v>1</v>
      </c>
      <c r="Q5" s="2" t="s">
        <v>2</v>
      </c>
      <c r="R5" s="2" t="s">
        <v>3</v>
      </c>
      <c r="S5" s="7" t="s">
        <v>4</v>
      </c>
    </row>
    <row r="6" spans="1:19" ht="15.75" thickBot="1">
      <c r="A6" s="27">
        <v>1</v>
      </c>
      <c r="B6" s="28">
        <v>2</v>
      </c>
      <c r="C6" s="10">
        <v>3</v>
      </c>
      <c r="D6" s="10">
        <v>4</v>
      </c>
      <c r="E6" s="10">
        <v>5</v>
      </c>
      <c r="F6" s="10">
        <v>6</v>
      </c>
      <c r="G6" s="12">
        <v>7</v>
      </c>
      <c r="H6" s="49"/>
      <c r="I6" s="50">
        <v>10</v>
      </c>
      <c r="J6" s="50">
        <v>11</v>
      </c>
      <c r="K6" s="50">
        <v>12</v>
      </c>
      <c r="L6" s="50">
        <v>13</v>
      </c>
      <c r="M6" s="51">
        <v>14</v>
      </c>
      <c r="N6" s="29"/>
      <c r="O6" s="10">
        <v>17</v>
      </c>
      <c r="P6" s="10">
        <v>18</v>
      </c>
      <c r="Q6" s="10">
        <v>19</v>
      </c>
      <c r="R6" s="10">
        <v>20</v>
      </c>
      <c r="S6" s="12">
        <v>21</v>
      </c>
    </row>
    <row r="7" spans="1:19" ht="45">
      <c r="A7" s="25">
        <v>1</v>
      </c>
      <c r="B7" s="26" t="s">
        <v>20</v>
      </c>
      <c r="C7" s="68">
        <f>I7+O7</f>
        <v>14789.33184099069</v>
      </c>
      <c r="D7" s="68">
        <f>J7+P7</f>
        <v>13375.480497572866</v>
      </c>
      <c r="E7" s="68">
        <f>K7+Q7</f>
        <v>958.2093213434974</v>
      </c>
      <c r="F7" s="68">
        <f>L7+R7</f>
        <v>9297.048464384929</v>
      </c>
      <c r="G7" s="69">
        <f>M7+S7</f>
        <v>4026.060420780038</v>
      </c>
      <c r="H7" s="93" t="s">
        <v>20</v>
      </c>
      <c r="I7" s="81">
        <f>I14</f>
        <v>7409.728854488544</v>
      </c>
      <c r="J7" s="81">
        <f>J14</f>
        <v>6166.6017347673005</v>
      </c>
      <c r="K7" s="81">
        <f>K8+K14</f>
        <v>41.859986889252475</v>
      </c>
      <c r="L7" s="81">
        <f>L8+L14</f>
        <v>6426.91922720651</v>
      </c>
      <c r="M7" s="81">
        <f>M8+M14</f>
        <v>2889.330645969021</v>
      </c>
      <c r="N7" s="30" t="s">
        <v>20</v>
      </c>
      <c r="O7" s="96">
        <f>O14</f>
        <v>7379.602986502146</v>
      </c>
      <c r="P7" s="96">
        <f>P14</f>
        <v>7208.878762805565</v>
      </c>
      <c r="Q7" s="96">
        <f>Q8+Q14</f>
        <v>916.349334454245</v>
      </c>
      <c r="R7" s="96">
        <f>R8+R14</f>
        <v>2870.129237178419</v>
      </c>
      <c r="S7" s="97">
        <f>S8+S14</f>
        <v>1136.7297748110166</v>
      </c>
    </row>
    <row r="8" spans="1:19" ht="30">
      <c r="A8" s="20" t="s">
        <v>13</v>
      </c>
      <c r="B8" s="3" t="s">
        <v>14</v>
      </c>
      <c r="C8" s="70"/>
      <c r="D8" s="70"/>
      <c r="E8" s="70">
        <f>K8+Q8</f>
        <v>930.8504270212792</v>
      </c>
      <c r="F8" s="70">
        <f>L8+R8</f>
        <v>7910.636057801732</v>
      </c>
      <c r="G8" s="71">
        <f>M8+S8</f>
        <v>4025.98037826763</v>
      </c>
      <c r="H8" s="94" t="s">
        <v>14</v>
      </c>
      <c r="I8" s="81"/>
      <c r="J8" s="81"/>
      <c r="K8" s="81">
        <f>K10</f>
        <v>52.71111771336681</v>
      </c>
      <c r="L8" s="81">
        <f>L10+L11</f>
        <v>5164.2742718889795</v>
      </c>
      <c r="M8" s="81">
        <f>M12</f>
        <v>2897.997350741195</v>
      </c>
      <c r="N8" s="31" t="s">
        <v>14</v>
      </c>
      <c r="O8" s="45"/>
      <c r="P8" s="45"/>
      <c r="Q8" s="45">
        <f>Q10</f>
        <v>878.1393093079124</v>
      </c>
      <c r="R8" s="45">
        <f>R10+R11</f>
        <v>2746.361785912752</v>
      </c>
      <c r="S8" s="46">
        <f>S12</f>
        <v>1127.9830275264346</v>
      </c>
    </row>
    <row r="9" spans="1:19" ht="15">
      <c r="A9" s="20"/>
      <c r="B9" s="3" t="s">
        <v>15</v>
      </c>
      <c r="C9" s="70"/>
      <c r="D9" s="70"/>
      <c r="E9" s="70"/>
      <c r="F9" s="70"/>
      <c r="G9" s="71"/>
      <c r="H9" s="94" t="s">
        <v>15</v>
      </c>
      <c r="I9" s="81"/>
      <c r="J9" s="81"/>
      <c r="K9" s="81"/>
      <c r="L9" s="81"/>
      <c r="M9" s="81"/>
      <c r="N9" s="31" t="s">
        <v>15</v>
      </c>
      <c r="O9" s="45"/>
      <c r="P9" s="45"/>
      <c r="Q9" s="45"/>
      <c r="R9" s="45"/>
      <c r="S9" s="46"/>
    </row>
    <row r="10" spans="1:19" ht="15">
      <c r="A10" s="20"/>
      <c r="B10" s="3" t="s">
        <v>1</v>
      </c>
      <c r="C10" s="70"/>
      <c r="D10" s="70"/>
      <c r="E10" s="70">
        <f>K10+Q10</f>
        <v>930.8504270212792</v>
      </c>
      <c r="F10" s="70">
        <f>L10+R10</f>
        <v>7290.877720550639</v>
      </c>
      <c r="G10" s="71"/>
      <c r="H10" s="94" t="s">
        <v>1</v>
      </c>
      <c r="I10" s="81"/>
      <c r="J10" s="81"/>
      <c r="K10" s="81">
        <v>52.71111771336681</v>
      </c>
      <c r="L10" s="81">
        <v>5133.433128845777</v>
      </c>
      <c r="M10" s="81"/>
      <c r="N10" s="31" t="s">
        <v>1</v>
      </c>
      <c r="O10" s="45"/>
      <c r="P10" s="45"/>
      <c r="Q10" s="45">
        <v>878.1393093079124</v>
      </c>
      <c r="R10" s="45">
        <v>2157.444591704863</v>
      </c>
      <c r="S10" s="46"/>
    </row>
    <row r="11" spans="1:19" ht="15">
      <c r="A11" s="20"/>
      <c r="B11" s="3" t="s">
        <v>2</v>
      </c>
      <c r="C11" s="70"/>
      <c r="D11" s="70"/>
      <c r="E11" s="70"/>
      <c r="F11" s="70">
        <f>L11+R11</f>
        <v>619.7583372510918</v>
      </c>
      <c r="G11" s="71"/>
      <c r="H11" s="94" t="s">
        <v>2</v>
      </c>
      <c r="I11" s="81"/>
      <c r="J11" s="81"/>
      <c r="K11" s="81"/>
      <c r="L11" s="81">
        <v>30.84114304320262</v>
      </c>
      <c r="M11" s="81"/>
      <c r="N11" s="31" t="s">
        <v>2</v>
      </c>
      <c r="O11" s="45"/>
      <c r="P11" s="45"/>
      <c r="Q11" s="45"/>
      <c r="R11" s="45">
        <v>588.9171942078892</v>
      </c>
      <c r="S11" s="46"/>
    </row>
    <row r="12" spans="1:19" ht="15">
      <c r="A12" s="20"/>
      <c r="B12" s="3" t="s">
        <v>3</v>
      </c>
      <c r="C12" s="70"/>
      <c r="D12" s="70"/>
      <c r="E12" s="70"/>
      <c r="F12" s="70"/>
      <c r="G12" s="71">
        <f>M12+S12</f>
        <v>4025.98037826763</v>
      </c>
      <c r="H12" s="94" t="s">
        <v>3</v>
      </c>
      <c r="I12" s="81"/>
      <c r="J12" s="81"/>
      <c r="K12" s="81"/>
      <c r="L12" s="81"/>
      <c r="M12" s="81">
        <v>2897.997350741195</v>
      </c>
      <c r="N12" s="31" t="s">
        <v>3</v>
      </c>
      <c r="O12" s="45"/>
      <c r="P12" s="45"/>
      <c r="Q12" s="45"/>
      <c r="R12" s="45"/>
      <c r="S12" s="46">
        <v>1127.9830275264346</v>
      </c>
    </row>
    <row r="13" spans="1:19" ht="15">
      <c r="A13" s="20"/>
      <c r="B13" s="3" t="s">
        <v>4</v>
      </c>
      <c r="C13" s="70"/>
      <c r="D13" s="70"/>
      <c r="E13" s="70"/>
      <c r="F13" s="70"/>
      <c r="G13" s="71"/>
      <c r="H13" s="94" t="s">
        <v>4</v>
      </c>
      <c r="I13" s="81"/>
      <c r="J13" s="81"/>
      <c r="K13" s="81"/>
      <c r="L13" s="81"/>
      <c r="M13" s="81"/>
      <c r="N13" s="31" t="s">
        <v>4</v>
      </c>
      <c r="O13" s="45"/>
      <c r="P13" s="45"/>
      <c r="Q13" s="45"/>
      <c r="R13" s="45"/>
      <c r="S13" s="46"/>
    </row>
    <row r="14" spans="1:19" ht="49.5" customHeight="1">
      <c r="A14" s="20" t="s">
        <v>16</v>
      </c>
      <c r="B14" s="3" t="s">
        <v>17</v>
      </c>
      <c r="C14" s="70">
        <f aca="true" t="shared" si="0" ref="C14:G15">I14+O14</f>
        <v>14789.33184099069</v>
      </c>
      <c r="D14" s="72">
        <f t="shared" si="0"/>
        <v>13375.480497572866</v>
      </c>
      <c r="E14" s="72">
        <f t="shared" si="0"/>
        <v>27.358894322218248</v>
      </c>
      <c r="F14" s="72">
        <f t="shared" si="0"/>
        <v>1386.4124065831977</v>
      </c>
      <c r="G14" s="73">
        <f t="shared" si="0"/>
        <v>0.08004251240815918</v>
      </c>
      <c r="H14" s="94" t="s">
        <v>17</v>
      </c>
      <c r="I14" s="81">
        <f>J14+K14+L14+M14</f>
        <v>7409.728854488544</v>
      </c>
      <c r="J14" s="81">
        <v>6166.6017347673005</v>
      </c>
      <c r="K14" s="81">
        <v>-10.851130824114334</v>
      </c>
      <c r="L14" s="81">
        <v>1262.6449553175312</v>
      </c>
      <c r="M14" s="81">
        <v>-8.666704772173777</v>
      </c>
      <c r="N14" s="31" t="s">
        <v>17</v>
      </c>
      <c r="O14" s="45">
        <f>P14+Q14+R14+S14</f>
        <v>7379.602986502146</v>
      </c>
      <c r="P14" s="45">
        <v>7208.878762805565</v>
      </c>
      <c r="Q14" s="45">
        <v>38.21002514633258</v>
      </c>
      <c r="R14" s="45">
        <v>123.76745126566657</v>
      </c>
      <c r="S14" s="45">
        <v>8.746747284581936</v>
      </c>
    </row>
    <row r="15" spans="1:19" ht="35.25" customHeight="1">
      <c r="A15" s="20" t="s">
        <v>6</v>
      </c>
      <c r="B15" s="3" t="s">
        <v>21</v>
      </c>
      <c r="C15" s="70">
        <f t="shared" si="0"/>
        <v>1137.9551726654026</v>
      </c>
      <c r="D15" s="72">
        <f>J15+P15</f>
        <v>345.3015120304839</v>
      </c>
      <c r="E15" s="72">
        <f t="shared" si="0"/>
        <v>38.788708812752326</v>
      </c>
      <c r="F15" s="72">
        <f t="shared" si="0"/>
        <v>438.0993960831629</v>
      </c>
      <c r="G15" s="73">
        <f t="shared" si="0"/>
        <v>315.7655557390035</v>
      </c>
      <c r="H15" s="94" t="s">
        <v>21</v>
      </c>
      <c r="I15" s="81">
        <f>J15+K15+L15+M15</f>
        <v>467.28552901782285</v>
      </c>
      <c r="J15" s="81">
        <f>J7-K10-L10-J17</f>
        <v>109.91398104523284</v>
      </c>
      <c r="K15" s="81">
        <f>K7-L11-K17</f>
        <v>1.1982851995188266</v>
      </c>
      <c r="L15" s="81">
        <f>L7-M12-L17</f>
        <v>207.99222502205066</v>
      </c>
      <c r="M15" s="81">
        <f>M7-M17</f>
        <v>148.18103775102054</v>
      </c>
      <c r="N15" s="31" t="s">
        <v>21</v>
      </c>
      <c r="O15" s="45">
        <f>P15+Q15+R15+S15</f>
        <v>670.6696436475797</v>
      </c>
      <c r="P15" s="45">
        <f>P7-P17-Q10-R10</f>
        <v>235.38753098525103</v>
      </c>
      <c r="Q15" s="45">
        <f>Q7-Q17-R11</f>
        <v>37.5904236132335</v>
      </c>
      <c r="R15" s="45">
        <f>R7-R17-S12</f>
        <v>230.10717106111224</v>
      </c>
      <c r="S15" s="45">
        <f>S7-S17</f>
        <v>167.58451798798296</v>
      </c>
    </row>
    <row r="16" spans="1:19" ht="15">
      <c r="A16" s="20" t="s">
        <v>8</v>
      </c>
      <c r="B16" s="3" t="s">
        <v>23</v>
      </c>
      <c r="C16" s="70">
        <f>C15/C7*100</f>
        <v>7.694432614672975</v>
      </c>
      <c r="D16" s="70">
        <f>D15/D7*100</f>
        <v>2.581600803747894</v>
      </c>
      <c r="E16" s="70">
        <f>E15/E7*100</f>
        <v>4.048041273316668</v>
      </c>
      <c r="F16" s="70">
        <f>F15/F7*100</f>
        <v>4.7122417158674725</v>
      </c>
      <c r="G16" s="71">
        <f>G15/G7*100</f>
        <v>7.8430406585359895</v>
      </c>
      <c r="H16" s="94" t="s">
        <v>23</v>
      </c>
      <c r="I16" s="81">
        <f>I15/I7*100</f>
        <v>6.306378252083519</v>
      </c>
      <c r="J16" s="81">
        <f>J15/J7*100</f>
        <v>1.7824076496709336</v>
      </c>
      <c r="K16" s="81">
        <f>K15/K7*100</f>
        <v>2.8626029021200807</v>
      </c>
      <c r="L16" s="81">
        <f>L15/L7*100</f>
        <v>3.23626636136293</v>
      </c>
      <c r="M16" s="81">
        <f>M15/M7*100</f>
        <v>5.128559376122344</v>
      </c>
      <c r="N16" s="31" t="s">
        <v>23</v>
      </c>
      <c r="O16" s="45">
        <f>O15/O7*100</f>
        <v>9.088153453163882</v>
      </c>
      <c r="P16" s="45">
        <f>P15/P7*100</f>
        <v>3.2652446896421723</v>
      </c>
      <c r="Q16" s="45">
        <f>Q15/Q7*100</f>
        <v>4.102193584897558</v>
      </c>
      <c r="R16" s="45">
        <f>R15/R7*100</f>
        <v>8.01731044304218</v>
      </c>
      <c r="S16" s="45">
        <f>S15/S7*100</f>
        <v>14.742687462008655</v>
      </c>
    </row>
    <row r="17" spans="1:19" ht="37.5" customHeight="1" thickBot="1">
      <c r="A17" s="21" t="s">
        <v>9</v>
      </c>
      <c r="B17" s="11" t="s">
        <v>10</v>
      </c>
      <c r="C17" s="22">
        <f>I17+O17</f>
        <v>13651.376668325287</v>
      </c>
      <c r="D17" s="22">
        <f>J17+P17</f>
        <v>4808.450837970463</v>
      </c>
      <c r="E17" s="22">
        <f>K17+Q17</f>
        <v>299.66227527965333</v>
      </c>
      <c r="F17" s="22">
        <f>L17+R17</f>
        <v>4832.968690034137</v>
      </c>
      <c r="G17" s="74">
        <f>M17+S17</f>
        <v>3710.2948650410344</v>
      </c>
      <c r="H17" s="92" t="s">
        <v>10</v>
      </c>
      <c r="I17" s="77">
        <f>J17+K17+L17+M17</f>
        <v>6942.44332547072</v>
      </c>
      <c r="J17" s="81">
        <v>870.5435071629241</v>
      </c>
      <c r="K17" s="81">
        <v>9.820558646531028</v>
      </c>
      <c r="L17" s="81">
        <v>3320.9296514432644</v>
      </c>
      <c r="M17" s="81">
        <v>2741.1496082180006</v>
      </c>
      <c r="N17" s="32" t="s">
        <v>10</v>
      </c>
      <c r="O17" s="98">
        <f>P17+Q17+R17+S17</f>
        <v>6708.933342854567</v>
      </c>
      <c r="P17" s="45">
        <v>3937.907330807539</v>
      </c>
      <c r="Q17" s="45">
        <v>289.8417166331223</v>
      </c>
      <c r="R17" s="45">
        <v>1512.039038590872</v>
      </c>
      <c r="S17" s="45">
        <v>969.1452568230336</v>
      </c>
    </row>
    <row r="18" spans="4:13" ht="15">
      <c r="D18" s="34"/>
      <c r="E18" s="34"/>
      <c r="F18" s="34"/>
      <c r="G18" s="34"/>
      <c r="H18" s="34"/>
      <c r="I18" s="37"/>
      <c r="J18" s="37"/>
      <c r="K18" s="37"/>
      <c r="L18" s="37"/>
      <c r="M18" s="37"/>
    </row>
    <row r="19" spans="4:19" ht="15">
      <c r="D19" s="34"/>
      <c r="E19" s="34"/>
      <c r="F19" s="34"/>
      <c r="G19" s="34"/>
      <c r="H19" s="33"/>
      <c r="I19" s="37"/>
      <c r="J19" s="37"/>
      <c r="K19" s="37"/>
      <c r="L19" s="37"/>
      <c r="M19" s="37"/>
      <c r="P19" s="37"/>
      <c r="Q19" s="37"/>
      <c r="R19" s="37"/>
      <c r="S19" s="37"/>
    </row>
    <row r="20" spans="3:19" ht="15">
      <c r="C20" s="35"/>
      <c r="D20" s="35"/>
      <c r="E20" s="35"/>
      <c r="F20" s="39"/>
      <c r="G20" s="35"/>
      <c r="H20" s="36"/>
      <c r="I20" s="35"/>
      <c r="J20" s="35"/>
      <c r="K20" s="35"/>
      <c r="L20" s="35"/>
      <c r="M20" s="35"/>
      <c r="O20" s="58">
        <f>O7</f>
        <v>7379.602986502146</v>
      </c>
      <c r="P20" s="58">
        <f>P7</f>
        <v>7208.878762805565</v>
      </c>
      <c r="Q20" s="58">
        <f>Q7</f>
        <v>916.349334454245</v>
      </c>
      <c r="R20" s="58">
        <f>R7</f>
        <v>2870.129237178419</v>
      </c>
      <c r="S20" s="58">
        <f>S7</f>
        <v>1136.7297748110166</v>
      </c>
    </row>
    <row r="21" spans="15:19" ht="15">
      <c r="O21" s="58">
        <f>O17+O15</f>
        <v>7379.602986502146</v>
      </c>
      <c r="P21" s="58">
        <f>P17+P15+Q10+R10</f>
        <v>7208.878762805565</v>
      </c>
      <c r="Q21" s="58">
        <f>Q17+Q15+R11</f>
        <v>916.3493344542451</v>
      </c>
      <c r="R21" s="58">
        <f>R17+R15+S12</f>
        <v>2870.129237178419</v>
      </c>
      <c r="S21" s="58">
        <f>S17+S15</f>
        <v>1136.7297748110166</v>
      </c>
    </row>
    <row r="22" spans="15:19" ht="15">
      <c r="O22" s="58">
        <f>O20-O21</f>
        <v>0</v>
      </c>
      <c r="P22" s="58">
        <f>P20-P21</f>
        <v>0</v>
      </c>
      <c r="Q22" s="58">
        <f>Q20-Q21</f>
        <v>0</v>
      </c>
      <c r="R22" s="58">
        <f>R20-R21</f>
        <v>0</v>
      </c>
      <c r="S22" s="58">
        <f>S20-S21</f>
        <v>0</v>
      </c>
    </row>
  </sheetData>
  <sheetProtection/>
  <mergeCells count="8">
    <mergeCell ref="N4:N5"/>
    <mergeCell ref="O4:S4"/>
    <mergeCell ref="A1:G1"/>
    <mergeCell ref="A4:A5"/>
    <mergeCell ref="B4:B5"/>
    <mergeCell ref="C4:G4"/>
    <mergeCell ref="H4:H5"/>
    <mergeCell ref="I4:M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Кудякова Наталья Александровна</cp:lastModifiedBy>
  <cp:lastPrinted>2020-02-28T10:43:29Z</cp:lastPrinted>
  <dcterms:created xsi:type="dcterms:W3CDTF">2007-09-06T07:01:24Z</dcterms:created>
  <dcterms:modified xsi:type="dcterms:W3CDTF">2022-02-24T11:24:44Z</dcterms:modified>
  <cp:category/>
  <cp:version/>
  <cp:contentType/>
  <cp:contentStatus/>
</cp:coreProperties>
</file>